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2 2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24.5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24.5 Pol'!$A$1:$X$16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I8" i="12" s="1"/>
  <c r="K9" i="12"/>
  <c r="O9" i="12"/>
  <c r="Q9" i="12"/>
  <c r="Q8" i="12" s="1"/>
  <c r="V9" i="12"/>
  <c r="G10" i="12"/>
  <c r="M10" i="12" s="1"/>
  <c r="I10" i="12"/>
  <c r="K10" i="12"/>
  <c r="K8" i="12" s="1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J49" i="1"/>
  <c r="J50" i="1" s="1"/>
  <c r="F42" i="1"/>
  <c r="G42" i="1"/>
  <c r="H42" i="1"/>
  <c r="I42" i="1"/>
  <c r="J41" i="1" s="1"/>
  <c r="M9" i="12" l="1"/>
  <c r="M8" i="12" s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<sst xmlns="http://schemas.openxmlformats.org/spreadsheetml/2006/main" count="180" uniqueCount="120">
  <si>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</si>
  <si>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</si>
  <si>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</si>
  <si>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</si>
  <si>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</si>
  <si>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</si>
  <si>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</si>
  <si>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</si>
  <si>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</si>
  <si>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</si>
  <si>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</si>
  <si>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</si>
  <si>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</si>
  <si>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</si>
  <si>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</si>
  <si>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</si>
  <si>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</si>
  <si>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</si>
  <si>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</si>
  <si>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</si>
  <si>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</si>
  <si>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</si>
  <si>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</si>
  <si>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</si>
  <si>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</si>
  <si>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</si>
  <si>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</si>
  <si>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</si>
  <si>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</si>
  <si>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</si>
  <si>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</si>
  <si>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</si>
  <si>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</si>
  <si>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</si>
  <si>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</si>
  <si>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</si>
  <si>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</si>
  <si>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</si>
  <si>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</si>
  <si>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</si>
  <si>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</si>
  <si>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</si>
  <si>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24.5</t>
  </si>
  <si>
    <t>Záchytný systém</t>
  </si>
  <si>
    <t>SO 02</t>
  </si>
  <si>
    <t>Hala dotříďovací linky</t>
  </si>
  <si>
    <t>Objekt:</t>
  </si>
  <si>
    <t>Rozpočet:</t>
  </si>
  <si>
    <t>Beneš</t>
  </si>
  <si>
    <t>2662020.2</t>
  </si>
  <si>
    <t>Sako a.s. Brno - Dotříďovací linka-DPS (úpravy dle připomínek)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</si>
  <si>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</si>
  <si>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</si>
  <si>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</si>
  <si>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</si>
  <si>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</si>
  <si>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</si>
  <si>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</si>
  <si>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</si>
  <si>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</si>
  <si>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</si>
  <si>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</si>
  <si>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28.5.2021</t>
  </si>
  <si>
    <t>Stavba</t>
  </si>
  <si>
    <t>Celkem za stavbu</t>
  </si>
  <si>
    <t>CZK</t>
  </si>
  <si>
    <t>Rekapitulace dílů</t>
  </si>
  <si>
    <t>Typ dílu</t>
  </si>
  <si>
    <t>767.32.1</t>
  </si>
  <si>
    <t>Záchytný systém proti pádu osob-nerezové lano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</si>
  <si>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</si>
  <si>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</si>
  <si>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</si>
  <si>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</si>
  <si>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</si>
  <si>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</si>
  <si>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</si>
  <si>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</si>
  <si>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</si>
  <si>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</si>
  <si>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</si>
  <si>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</si>
  <si>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</si>
  <si>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</si>
  <si>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</si>
  <si>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</si>
  <si>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</si>
  <si>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</si>
  <si>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</si>
  <si>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</si>
  <si>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</si>
  <si>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</si>
  <si>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</si>
  <si>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</si>
  <si>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</si>
  <si>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</si>
  <si>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</si>
  <si>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</si>
  <si>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</si>
  <si>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76732.2</t>
  </si>
  <si>
    <t>Kotvicí zařízení CRYSTAL typu  C dle ČSN EN 795 - samostatný/průběžný prvek</t>
  </si>
  <si>
    <t xml:space="preserve">ks    </t>
  </si>
  <si>
    <t>Vlastní</t>
  </si>
  <si>
    <t>Indiv</t>
  </si>
  <si>
    <t>Práce</t>
  </si>
  <si>
    <t>POL1_</t>
  </si>
  <si>
    <t>76732.3</t>
  </si>
  <si>
    <t>Kotvicí zařízení CRYSTAL typu  C dle ČSN EN 795, koncový, rohový prvek</t>
  </si>
  <si>
    <t>76732.4</t>
  </si>
  <si>
    <t>Poddajné kotvicí vedení - nerezové lano 7 mm</t>
  </si>
  <si>
    <t xml:space="preserve">m     </t>
  </si>
  <si>
    <t>76732.91</t>
  </si>
  <si>
    <t>ID štítek</t>
  </si>
  <si>
    <t>76732.92</t>
  </si>
  <si>
    <t>Výchozí prohlídka</t>
  </si>
  <si>
    <t xml:space="preserve">soubor </t>
  </si>
  <si>
    <t>76732.93</t>
  </si>
  <si>
    <t>Montáž záchytného systému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</si>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</sst>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4" t="s">
        <v>40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36" zoomScaleNormal="100" zoomScaleSheetLayoutView="75" workbookViewId="0">
      <selection activeCell="I49" sqref="I49:I5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5" t="s">
        <v>119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4" t="s">
        <v>23</v>
      </c>
      <c r="C2" s="115"/>
      <c r="D2" s="116" t="s">
        <v>49</v>
      </c>
      <c r="E2" s="117" t="s">
        <v>50</v>
      </c>
      <c r="F2" s="118"/>
      <c r="G2" s="118"/>
      <c r="H2" s="118"/>
      <c r="I2" s="118"/>
      <c r="J2" s="119"/>
      <c r="O2" s="1"/>
    </row>
    <row r="3" spans="1:15" ht="27" customHeight="1" x14ac:dyDescent="0.2">
      <c r="A3" s="2"/>
      <c r="B3" s="120" t="s">
        <v>46</v>
      </c>
      <c r="C3" s="115"/>
      <c r="D3" s="121" t="s">
        <v>44</v>
      </c>
      <c r="E3" s="122" t="s">
        <v>45</v>
      </c>
      <c r="F3" s="123"/>
      <c r="G3" s="123"/>
      <c r="H3" s="123"/>
      <c r="I3" s="123"/>
      <c r="J3" s="124"/>
    </row>
    <row r="4" spans="1:15" ht="23.25" customHeight="1" x14ac:dyDescent="0.2">
      <c r="A4" s="110">
        <v>1630</v>
      </c>
      <c r="B4" s="125" t="s">
        <v>47</v>
      </c>
      <c r="C4" s="126"/>
      <c r="D4" s="127" t="s">
        <v>42</v>
      </c>
      <c r="E4" s="128" t="s">
        <v>43</v>
      </c>
      <c r="F4" s="129"/>
      <c r="G4" s="129"/>
      <c r="H4" s="129"/>
      <c r="I4" s="129"/>
      <c r="J4" s="130"/>
    </row>
    <row r="5" spans="1:15" ht="24" customHeight="1" x14ac:dyDescent="0.2">
      <c r="A5" s="2"/>
      <c r="B5" s="31" t="s">
        <v>22</v>
      </c>
      <c r="D5" s="131" t="s">
        <v>51</v>
      </c>
      <c r="E5" s="93"/>
      <c r="F5" s="93"/>
      <c r="G5" s="93"/>
      <c r="H5" s="18" t="s">
        <v>41</v>
      </c>
      <c r="I5" s="133" t="s">
        <v>55</v>
      </c>
      <c r="J5" s="8"/>
    </row>
    <row r="6" spans="1:15" ht="15.75" customHeight="1" x14ac:dyDescent="0.2">
      <c r="A6" s="2"/>
      <c r="B6" s="28"/>
      <c r="C6" s="54"/>
      <c r="D6" s="113" t="s">
        <v>52</v>
      </c>
      <c r="E6" s="94"/>
      <c r="F6" s="94"/>
      <c r="G6" s="94"/>
      <c r="H6" s="18" t="s">
        <v>35</v>
      </c>
      <c r="I6" s="133" t="s">
        <v>56</v>
      </c>
      <c r="J6" s="8"/>
    </row>
    <row r="7" spans="1:15" ht="15.75" customHeight="1" x14ac:dyDescent="0.2">
      <c r="A7" s="2"/>
      <c r="B7" s="29"/>
      <c r="C7" s="55"/>
      <c r="D7" s="111" t="s">
        <v>54</v>
      </c>
      <c r="E7" s="132" t="s">
        <v>53</v>
      </c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2" t="s">
        <v>57</v>
      </c>
      <c r="H8" s="18" t="s">
        <v>41</v>
      </c>
      <c r="I8" s="133" t="s">
        <v>61</v>
      </c>
      <c r="J8" s="8"/>
    </row>
    <row r="9" spans="1:15" ht="15.75" hidden="1" customHeight="1" x14ac:dyDescent="0.2">
      <c r="A9" s="2"/>
      <c r="B9" s="2"/>
      <c r="D9" s="112" t="s">
        <v>58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111" t="s">
        <v>60</v>
      </c>
      <c r="E10" s="134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85"/>
      <c r="E11" s="85"/>
      <c r="F11" s="85"/>
      <c r="G11" s="85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48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84"/>
      <c r="F15" s="84"/>
      <c r="G15" s="86"/>
      <c r="H15" s="86"/>
      <c r="I15" s="86" t="s">
        <v>30</v>
      </c>
      <c r="J15" s="87"/>
    </row>
    <row r="16" spans="1:15" ht="23.25" customHeight="1" x14ac:dyDescent="0.2">
      <c r="A16" s="199" t="s">
        <v>25</v>
      </c>
      <c r="B16" s="38" t="s">
        <v>25</v>
      </c>
      <c r="C16" s="60"/>
      <c r="D16" s="61"/>
      <c r="E16" s="81"/>
      <c r="F16" s="82"/>
      <c r="G16" s="81"/>
      <c r="H16" s="82"/>
      <c r="I16" s="81">
        <v>0</v>
      </c>
      <c r="J16" s="83"/>
    </row>
    <row r="17" spans="1:10" ht="23.25" customHeight="1" x14ac:dyDescent="0.2">
      <c r="A17" s="199" t="s">
        <v>26</v>
      </c>
      <c r="B17" s="38" t="s">
        <v>26</v>
      </c>
      <c r="C17" s="60"/>
      <c r="D17" s="61"/>
      <c r="E17" s="81"/>
      <c r="F17" s="82"/>
      <c r="G17" s="81"/>
      <c r="H17" s="82"/>
      <c r="I17" s="81"/>
      <c r="J17" s="83"/>
    </row>
    <row r="18" spans="1:10" ht="23.25" customHeight="1" x14ac:dyDescent="0.2">
      <c r="A18" s="199" t="s">
        <v>27</v>
      </c>
      <c r="B18" s="38" t="s">
        <v>27</v>
      </c>
      <c r="C18" s="60"/>
      <c r="D18" s="61"/>
      <c r="E18" s="81"/>
      <c r="F18" s="82"/>
      <c r="G18" s="81"/>
      <c r="H18" s="82"/>
      <c r="I18" s="81"/>
      <c r="J18" s="83"/>
    </row>
    <row r="19" spans="1:10" ht="23.25" customHeight="1" x14ac:dyDescent="0.2">
      <c r="A19" s="199" t="s">
        <v>70</v>
      </c>
      <c r="B19" s="38" t="s">
        <v>28</v>
      </c>
      <c r="C19" s="60"/>
      <c r="D19" s="61"/>
      <c r="E19" s="81"/>
      <c r="F19" s="82"/>
      <c r="G19" s="81"/>
      <c r="H19" s="82"/>
      <c r="I19" s="81"/>
      <c r="J19" s="83"/>
    </row>
    <row r="20" spans="1:10" ht="23.25" customHeight="1" x14ac:dyDescent="0.2">
      <c r="A20" s="199" t="s">
        <v>71</v>
      </c>
      <c r="B20" s="38" t="s">
        <v>29</v>
      </c>
      <c r="C20" s="60"/>
      <c r="D20" s="61"/>
      <c r="E20" s="81"/>
      <c r="F20" s="82"/>
      <c r="G20" s="81"/>
      <c r="H20" s="82"/>
      <c r="I20" s="81"/>
      <c r="J20" s="83"/>
    </row>
    <row r="21" spans="1:10" ht="23.25" customHeight="1" x14ac:dyDescent="0.2">
      <c r="A21" s="2"/>
      <c r="B21" s="48" t="s">
        <v>30</v>
      </c>
      <c r="C21" s="62"/>
      <c r="D21" s="63"/>
      <c r="E21" s="88"/>
      <c r="F21" s="89"/>
      <c r="G21" s="88"/>
      <c r="H21" s="89"/>
      <c r="I21" s="88"/>
      <c r="J21" s="101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99"/>
      <c r="H23" s="100"/>
      <c r="I23" s="100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7"/>
      <c r="H24" s="98"/>
      <c r="I24" s="98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99"/>
      <c r="H25" s="100"/>
      <c r="I25" s="100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/>
      <c r="H26" s="79"/>
      <c r="I26" s="7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80"/>
      <c r="H27" s="80"/>
      <c r="I27" s="80"/>
      <c r="J27" s="41"/>
    </row>
    <row r="28" spans="1:10" ht="27.75" customHeight="1" thickBot="1" x14ac:dyDescent="0.25">
      <c r="A28" s="2"/>
      <c r="B28" s="169" t="s">
        <v>24</v>
      </c>
      <c r="C28" s="170"/>
      <c r="D28" s="170"/>
      <c r="E28" s="171"/>
      <c r="F28" s="172"/>
      <c r="G28" s="173"/>
      <c r="H28" s="174"/>
      <c r="I28" s="174"/>
      <c r="J28" s="175"/>
    </row>
    <row r="29" spans="1:10" ht="27.75" hidden="1" customHeight="1" thickBot="1" x14ac:dyDescent="0.25">
      <c r="A29" s="2"/>
      <c r="B29" s="169" t="s">
        <v>36</v>
      </c>
      <c r="C29" s="176"/>
      <c r="D29" s="176"/>
      <c r="E29" s="176"/>
      <c r="F29" s="177"/>
      <c r="G29" s="173">
        <v>173538.2</v>
      </c>
      <c r="H29" s="173"/>
      <c r="I29" s="173"/>
      <c r="J29" s="178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62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38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63</v>
      </c>
      <c r="C39" s="149"/>
      <c r="D39" s="149"/>
      <c r="E39" s="149"/>
      <c r="F39" s="150">
        <v>0</v>
      </c>
      <c r="G39" s="151">
        <v>143420</v>
      </c>
      <c r="H39" s="152"/>
      <c r="I39" s="153">
        <v>143420</v>
      </c>
      <c r="J39" s="154">
        <f>IF(CenaCelkemVypocet=0,"",I39/CenaCelkemVypocet*100)</f>
        <v>100</v>
      </c>
    </row>
    <row r="40" spans="1:10" ht="25.5" hidden="1" customHeight="1" x14ac:dyDescent="0.2">
      <c r="A40" s="137">
        <v>2</v>
      </c>
      <c r="B40" s="155" t="s">
        <v>44</v>
      </c>
      <c r="C40" s="156" t="s">
        <v>45</v>
      </c>
      <c r="D40" s="156"/>
      <c r="E40" s="156"/>
      <c r="F40" s="157">
        <v>0</v>
      </c>
      <c r="G40" s="158">
        <v>143420</v>
      </c>
      <c r="H40" s="158"/>
      <c r="I40" s="159">
        <v>143420</v>
      </c>
      <c r="J40" s="160">
        <f>IF(CenaCelkemVypocet=0,"",I40/CenaCelkemVypocet*100)</f>
        <v>100</v>
      </c>
    </row>
    <row r="41" spans="1:10" ht="25.5" hidden="1" customHeight="1" x14ac:dyDescent="0.2">
      <c r="A41" s="137">
        <v>3</v>
      </c>
      <c r="B41" s="161" t="s">
        <v>42</v>
      </c>
      <c r="C41" s="149" t="s">
        <v>43</v>
      </c>
      <c r="D41" s="149"/>
      <c r="E41" s="149"/>
      <c r="F41" s="162">
        <v>0</v>
      </c>
      <c r="G41" s="152">
        <v>143420</v>
      </c>
      <c r="H41" s="152"/>
      <c r="I41" s="153">
        <v>143420</v>
      </c>
      <c r="J41" s="154">
        <f>IF(CenaCelkemVypocet=0,"",I41/CenaCelkemVypocet*100)</f>
        <v>100</v>
      </c>
    </row>
    <row r="42" spans="1:10" ht="25.5" hidden="1" customHeight="1" x14ac:dyDescent="0.2">
      <c r="A42" s="137"/>
      <c r="B42" s="163" t="s">
        <v>64</v>
      </c>
      <c r="C42" s="164"/>
      <c r="D42" s="164"/>
      <c r="E42" s="164"/>
      <c r="F42" s="165">
        <f>SUMIF(A39:A41,"=1",F39:F41)</f>
        <v>0</v>
      </c>
      <c r="G42" s="166">
        <f>SUMIF(A39:A41,"=1",G39:G41)</f>
        <v>143420</v>
      </c>
      <c r="H42" s="166">
        <f>SUMIF(A39:A41,"=1",H39:H41)</f>
        <v>0</v>
      </c>
      <c r="I42" s="167">
        <f>SUMIF(A39:A41,"=1",I39:I41)</f>
        <v>143420</v>
      </c>
      <c r="J42" s="168">
        <f>SUMIF(A39:A41,"=1",J39:J41)</f>
        <v>100</v>
      </c>
    </row>
    <row r="46" spans="1:10" ht="15.75" x14ac:dyDescent="0.25">
      <c r="B46" s="179" t="s">
        <v>66</v>
      </c>
    </row>
    <row r="48" spans="1:10" ht="25.5" customHeight="1" x14ac:dyDescent="0.2">
      <c r="A48" s="181"/>
      <c r="B48" s="184" t="s">
        <v>17</v>
      </c>
      <c r="C48" s="184" t="s">
        <v>5</v>
      </c>
      <c r="D48" s="185"/>
      <c r="E48" s="185"/>
      <c r="F48" s="186" t="s">
        <v>67</v>
      </c>
      <c r="G48" s="186"/>
      <c r="H48" s="186"/>
      <c r="I48" s="186" t="s">
        <v>30</v>
      </c>
      <c r="J48" s="186" t="s">
        <v>0</v>
      </c>
    </row>
    <row r="49" spans="1:10" ht="36.75" customHeight="1" x14ac:dyDescent="0.2">
      <c r="A49" s="182"/>
      <c r="B49" s="187" t="s">
        <v>68</v>
      </c>
      <c r="C49" s="188" t="s">
        <v>69</v>
      </c>
      <c r="D49" s="189"/>
      <c r="E49" s="189"/>
      <c r="F49" s="197" t="s">
        <v>26</v>
      </c>
      <c r="G49" s="190"/>
      <c r="H49" s="190"/>
      <c r="I49" s="190"/>
      <c r="J49" s="195" t="str">
        <f>IF(I50=0,"",I49/I50*100)</f>
        <v/>
      </c>
    </row>
    <row r="50" spans="1:10" ht="25.5" customHeight="1" x14ac:dyDescent="0.2">
      <c r="A50" s="183"/>
      <c r="B50" s="191" t="s">
        <v>1</v>
      </c>
      <c r="C50" s="192"/>
      <c r="D50" s="193"/>
      <c r="E50" s="193"/>
      <c r="F50" s="198"/>
      <c r="G50" s="194"/>
      <c r="H50" s="194"/>
      <c r="I50" s="194"/>
      <c r="J50" s="196" t="str">
        <f>J49</f>
        <v/>
      </c>
    </row>
    <row r="51" spans="1:10" x14ac:dyDescent="0.2">
      <c r="F51" s="135"/>
      <c r="G51" s="135"/>
      <c r="H51" s="135"/>
      <c r="I51" s="135"/>
      <c r="J51" s="136"/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9" sqref="C9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G1" t="s">
        <v>72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73</v>
      </c>
    </row>
    <row r="3" spans="1:60" ht="24.95" customHeight="1" x14ac:dyDescent="0.2">
      <c r="A3" s="201" t="s">
        <v>8</v>
      </c>
      <c r="B3" s="49" t="s">
        <v>44</v>
      </c>
      <c r="C3" s="204" t="s">
        <v>45</v>
      </c>
      <c r="D3" s="202"/>
      <c r="E3" s="202"/>
      <c r="F3" s="202"/>
      <c r="G3" s="203"/>
      <c r="AC3" s="180" t="s">
        <v>73</v>
      </c>
      <c r="AG3" t="s">
        <v>74</v>
      </c>
    </row>
    <row r="4" spans="1:60" ht="24.95" customHeight="1" x14ac:dyDescent="0.2">
      <c r="A4" s="205" t="s">
        <v>9</v>
      </c>
      <c r="B4" s="206" t="s">
        <v>42</v>
      </c>
      <c r="C4" s="207" t="s">
        <v>43</v>
      </c>
      <c r="D4" s="208"/>
      <c r="E4" s="208"/>
      <c r="F4" s="208"/>
      <c r="G4" s="209"/>
      <c r="AG4" t="s">
        <v>75</v>
      </c>
    </row>
    <row r="5" spans="1:60" x14ac:dyDescent="0.2">
      <c r="D5" s="10"/>
    </row>
    <row r="6" spans="1:60" ht="38.25" x14ac:dyDescent="0.2">
      <c r="A6" s="211" t="s">
        <v>76</v>
      </c>
      <c r="B6" s="213" t="s">
        <v>77</v>
      </c>
      <c r="C6" s="213" t="s">
        <v>78</v>
      </c>
      <c r="D6" s="212" t="s">
        <v>79</v>
      </c>
      <c r="E6" s="211" t="s">
        <v>80</v>
      </c>
      <c r="F6" s="210" t="s">
        <v>81</v>
      </c>
      <c r="G6" s="211" t="s">
        <v>30</v>
      </c>
      <c r="H6" s="214" t="s">
        <v>31</v>
      </c>
      <c r="I6" s="214" t="s">
        <v>82</v>
      </c>
      <c r="J6" s="214" t="s">
        <v>32</v>
      </c>
      <c r="K6" s="214" t="s">
        <v>83</v>
      </c>
      <c r="L6" s="214" t="s">
        <v>84</v>
      </c>
      <c r="M6" s="214" t="s">
        <v>85</v>
      </c>
      <c r="N6" s="214" t="s">
        <v>86</v>
      </c>
      <c r="O6" s="214" t="s">
        <v>87</v>
      </c>
      <c r="P6" s="214" t="s">
        <v>88</v>
      </c>
      <c r="Q6" s="214" t="s">
        <v>89</v>
      </c>
      <c r="R6" s="214" t="s">
        <v>90</v>
      </c>
      <c r="S6" s="214" t="s">
        <v>91</v>
      </c>
      <c r="T6" s="214" t="s">
        <v>92</v>
      </c>
      <c r="U6" s="214" t="s">
        <v>93</v>
      </c>
      <c r="V6" s="214" t="s">
        <v>94</v>
      </c>
      <c r="W6" s="214" t="s">
        <v>95</v>
      </c>
      <c r="X6" s="214" t="s">
        <v>96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ht="25.5" x14ac:dyDescent="0.2">
      <c r="A8" s="220" t="s">
        <v>97</v>
      </c>
      <c r="B8" s="221" t="s">
        <v>68</v>
      </c>
      <c r="C8" s="238" t="s">
        <v>69</v>
      </c>
      <c r="D8" s="222"/>
      <c r="E8" s="223"/>
      <c r="F8" s="224"/>
      <c r="G8" s="224">
        <f>SUMIF(AG9:AG14,"&lt;&gt;NOR",G9:G14)</f>
        <v>0</v>
      </c>
      <c r="H8" s="224"/>
      <c r="I8" s="224">
        <f>SUM(I9:I14)</f>
        <v>0</v>
      </c>
      <c r="J8" s="224"/>
      <c r="K8" s="224">
        <f>SUM(K9:K14)</f>
        <v>143420</v>
      </c>
      <c r="L8" s="224"/>
      <c r="M8" s="224">
        <f>SUM(M9:M14)</f>
        <v>0</v>
      </c>
      <c r="N8" s="224"/>
      <c r="O8" s="224">
        <f>SUM(O9:O14)</f>
        <v>0</v>
      </c>
      <c r="P8" s="224"/>
      <c r="Q8" s="225">
        <f>SUM(Q9:Q14)</f>
        <v>0</v>
      </c>
      <c r="R8" s="219"/>
      <c r="S8" s="219"/>
      <c r="T8" s="219"/>
      <c r="U8" s="219"/>
      <c r="V8" s="219">
        <f>SUM(V9:V14)</f>
        <v>0</v>
      </c>
      <c r="W8" s="219"/>
      <c r="X8" s="219"/>
      <c r="AG8" t="s">
        <v>98</v>
      </c>
    </row>
    <row r="9" spans="1:60" ht="22.5" outlineLevel="1" x14ac:dyDescent="0.2">
      <c r="A9" s="232">
        <v>1</v>
      </c>
      <c r="B9" s="233" t="s">
        <v>99</v>
      </c>
      <c r="C9" s="239" t="s">
        <v>100</v>
      </c>
      <c r="D9" s="234" t="s">
        <v>101</v>
      </c>
      <c r="E9" s="235">
        <v>13</v>
      </c>
      <c r="F9" s="236"/>
      <c r="G9" s="236">
        <f>ROUND(E9*F9,2)</f>
        <v>0</v>
      </c>
      <c r="H9" s="236">
        <v>0</v>
      </c>
      <c r="I9" s="236">
        <f>ROUND(E9*H9,2)</f>
        <v>0</v>
      </c>
      <c r="J9" s="236">
        <v>2900</v>
      </c>
      <c r="K9" s="236">
        <f>ROUND(E9*J9,2)</f>
        <v>37700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7">
        <f>ROUND(E9*P9,2)</f>
        <v>0</v>
      </c>
      <c r="R9" s="218"/>
      <c r="S9" s="218" t="s">
        <v>102</v>
      </c>
      <c r="T9" s="218" t="s">
        <v>103</v>
      </c>
      <c r="U9" s="218">
        <v>0</v>
      </c>
      <c r="V9" s="218">
        <f>ROUND(E9*U9,2)</f>
        <v>0</v>
      </c>
      <c r="W9" s="218"/>
      <c r="X9" s="218" t="s">
        <v>104</v>
      </c>
      <c r="Y9" s="215"/>
      <c r="Z9" s="215"/>
      <c r="AA9" s="215"/>
      <c r="AB9" s="215"/>
      <c r="AC9" s="215"/>
      <c r="AD9" s="215"/>
      <c r="AE9" s="215"/>
      <c r="AF9" s="215"/>
      <c r="AG9" s="215" t="s">
        <v>105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 x14ac:dyDescent="0.2">
      <c r="A10" s="232">
        <v>2</v>
      </c>
      <c r="B10" s="233" t="s">
        <v>106</v>
      </c>
      <c r="C10" s="239" t="s">
        <v>107</v>
      </c>
      <c r="D10" s="234" t="s">
        <v>101</v>
      </c>
      <c r="E10" s="235">
        <v>8</v>
      </c>
      <c r="F10" s="236"/>
      <c r="G10" s="236">
        <f>ROUND(E10*F10,2)</f>
        <v>0</v>
      </c>
      <c r="H10" s="236">
        <v>0</v>
      </c>
      <c r="I10" s="236">
        <f>ROUND(E10*H10,2)</f>
        <v>0</v>
      </c>
      <c r="J10" s="236">
        <v>4750</v>
      </c>
      <c r="K10" s="236">
        <f>ROUND(E10*J10,2)</f>
        <v>38000</v>
      </c>
      <c r="L10" s="236">
        <v>21</v>
      </c>
      <c r="M10" s="236">
        <f>G10*(1+L10/100)</f>
        <v>0</v>
      </c>
      <c r="N10" s="236">
        <v>0</v>
      </c>
      <c r="O10" s="236">
        <f>ROUND(E10*N10,2)</f>
        <v>0</v>
      </c>
      <c r="P10" s="236">
        <v>0</v>
      </c>
      <c r="Q10" s="237">
        <f>ROUND(E10*P10,2)</f>
        <v>0</v>
      </c>
      <c r="R10" s="218"/>
      <c r="S10" s="218" t="s">
        <v>102</v>
      </c>
      <c r="T10" s="218" t="s">
        <v>103</v>
      </c>
      <c r="U10" s="218">
        <v>0</v>
      </c>
      <c r="V10" s="218">
        <f>ROUND(E10*U10,2)</f>
        <v>0</v>
      </c>
      <c r="W10" s="218"/>
      <c r="X10" s="218" t="s">
        <v>104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105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32">
        <v>3</v>
      </c>
      <c r="B11" s="233" t="s">
        <v>108</v>
      </c>
      <c r="C11" s="239" t="s">
        <v>109</v>
      </c>
      <c r="D11" s="234" t="s">
        <v>110</v>
      </c>
      <c r="E11" s="235">
        <v>141</v>
      </c>
      <c r="F11" s="236"/>
      <c r="G11" s="236">
        <f>ROUND(E11*F11,2)</f>
        <v>0</v>
      </c>
      <c r="H11" s="236">
        <v>0</v>
      </c>
      <c r="I11" s="236">
        <f>ROUND(E11*H11,2)</f>
        <v>0</v>
      </c>
      <c r="J11" s="236">
        <v>220</v>
      </c>
      <c r="K11" s="236">
        <f>ROUND(E11*J11,2)</f>
        <v>31020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7">
        <f>ROUND(E11*P11,2)</f>
        <v>0</v>
      </c>
      <c r="R11" s="218"/>
      <c r="S11" s="218" t="s">
        <v>102</v>
      </c>
      <c r="T11" s="218" t="s">
        <v>103</v>
      </c>
      <c r="U11" s="218">
        <v>0</v>
      </c>
      <c r="V11" s="218">
        <f>ROUND(E11*U11,2)</f>
        <v>0</v>
      </c>
      <c r="W11" s="218"/>
      <c r="X11" s="218" t="s">
        <v>104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105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2">
        <v>4</v>
      </c>
      <c r="B12" s="233" t="s">
        <v>111</v>
      </c>
      <c r="C12" s="239" t="s">
        <v>112</v>
      </c>
      <c r="D12" s="234" t="s">
        <v>101</v>
      </c>
      <c r="E12" s="235">
        <v>1</v>
      </c>
      <c r="F12" s="236"/>
      <c r="G12" s="236">
        <f>ROUND(E12*F12,2)</f>
        <v>0</v>
      </c>
      <c r="H12" s="236">
        <v>0</v>
      </c>
      <c r="I12" s="236">
        <f>ROUND(E12*H12,2)</f>
        <v>0</v>
      </c>
      <c r="J12" s="236">
        <v>900</v>
      </c>
      <c r="K12" s="236">
        <f>ROUND(E12*J12,2)</f>
        <v>900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7">
        <f>ROUND(E12*P12,2)</f>
        <v>0</v>
      </c>
      <c r="R12" s="218"/>
      <c r="S12" s="218" t="s">
        <v>102</v>
      </c>
      <c r="T12" s="218" t="s">
        <v>103</v>
      </c>
      <c r="U12" s="218">
        <v>0</v>
      </c>
      <c r="V12" s="218">
        <f>ROUND(E12*U12,2)</f>
        <v>0</v>
      </c>
      <c r="W12" s="218"/>
      <c r="X12" s="218" t="s">
        <v>104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2">
        <v>5</v>
      </c>
      <c r="B13" s="233" t="s">
        <v>113</v>
      </c>
      <c r="C13" s="239" t="s">
        <v>114</v>
      </c>
      <c r="D13" s="234" t="s">
        <v>115</v>
      </c>
      <c r="E13" s="235">
        <v>1</v>
      </c>
      <c r="F13" s="236"/>
      <c r="G13" s="236">
        <f>ROUND(E13*F13,2)</f>
        <v>0</v>
      </c>
      <c r="H13" s="236">
        <v>0</v>
      </c>
      <c r="I13" s="236">
        <f>ROUND(E13*H13,2)</f>
        <v>0</v>
      </c>
      <c r="J13" s="236">
        <v>6000</v>
      </c>
      <c r="K13" s="236">
        <f>ROUND(E13*J13,2)</f>
        <v>6000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7">
        <f>ROUND(E13*P13,2)</f>
        <v>0</v>
      </c>
      <c r="R13" s="218"/>
      <c r="S13" s="218" t="s">
        <v>102</v>
      </c>
      <c r="T13" s="218" t="s">
        <v>103</v>
      </c>
      <c r="U13" s="218">
        <v>0</v>
      </c>
      <c r="V13" s="218">
        <f>ROUND(E13*U13,2)</f>
        <v>0</v>
      </c>
      <c r="W13" s="218"/>
      <c r="X13" s="218" t="s">
        <v>104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105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6">
        <v>6</v>
      </c>
      <c r="B14" s="227" t="s">
        <v>116</v>
      </c>
      <c r="C14" s="240" t="s">
        <v>117</v>
      </c>
      <c r="D14" s="228" t="s">
        <v>115</v>
      </c>
      <c r="E14" s="229">
        <v>1</v>
      </c>
      <c r="F14" s="230"/>
      <c r="G14" s="230">
        <f>ROUND(E14*F14,2)</f>
        <v>0</v>
      </c>
      <c r="H14" s="230">
        <v>0</v>
      </c>
      <c r="I14" s="230">
        <f>ROUND(E14*H14,2)</f>
        <v>0</v>
      </c>
      <c r="J14" s="230">
        <v>29800</v>
      </c>
      <c r="K14" s="230">
        <f>ROUND(E14*J14,2)</f>
        <v>29800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1">
        <f>ROUND(E14*P14,2)</f>
        <v>0</v>
      </c>
      <c r="R14" s="218"/>
      <c r="S14" s="218" t="s">
        <v>102</v>
      </c>
      <c r="T14" s="218" t="s">
        <v>103</v>
      </c>
      <c r="U14" s="218">
        <v>0</v>
      </c>
      <c r="V14" s="218">
        <f>ROUND(E14*U14,2)</f>
        <v>0</v>
      </c>
      <c r="W14" s="218"/>
      <c r="X14" s="218" t="s">
        <v>104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105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3"/>
      <c r="B15" s="4"/>
      <c r="C15" s="241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84</v>
      </c>
    </row>
    <row r="16" spans="1:60" x14ac:dyDescent="0.2">
      <c r="C16" s="242"/>
      <c r="D16" s="10"/>
      <c r="AG16" t="s">
        <v>118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57692D-1FE7-4BDA-9C3F-9D811FE8EE5D}"/>
</file>

<file path=customXml/itemProps2.xml><?xml version="1.0" encoding="utf-8"?>
<ds:datastoreItem xmlns:ds="http://schemas.openxmlformats.org/officeDocument/2006/customXml" ds:itemID="{85505CD9-21F0-4B81-9DB0-D642F73FAF74}"/>
</file>

<file path=customXml/itemProps3.xml><?xml version="1.0" encoding="utf-8"?>
<ds:datastoreItem xmlns:ds="http://schemas.openxmlformats.org/officeDocument/2006/customXml" ds:itemID="{07646B14-9258-414E-8C02-84DAEE0AF2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24.5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24.5 Pol'!Názvy_tisku</vt:lpstr>
      <vt:lpstr>oadresa</vt:lpstr>
      <vt:lpstr>Stavba!Objednatel</vt:lpstr>
      <vt:lpstr>Stavba!Objekt</vt:lpstr>
      <vt:lpstr>'SO 02 24.5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2021-05-28T11:04:22Z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